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900" windowWidth="20490" windowHeight="7890" activeTab="2"/>
  </bookViews>
  <sheets>
    <sheet name="SituacionFinanciera" sheetId="1" r:id="rId1"/>
    <sheet name="ResultadosPeriodo" sheetId="2" r:id="rId2"/>
    <sheet name="ResultadoIntegral" sheetId="3" r:id="rId3"/>
  </sheets>
  <externalReferences>
    <externalReference r:id="rId4"/>
  </externalReferences>
  <calcPr calcId="152511" calcOnSave="0"/>
</workbook>
</file>

<file path=xl/calcChain.xml><?xml version="1.0" encoding="utf-8"?>
<calcChain xmlns="http://schemas.openxmlformats.org/spreadsheetml/2006/main">
  <c r="G33" i="3" l="1"/>
  <c r="F33" i="3"/>
  <c r="G29" i="3"/>
  <c r="F29" i="3"/>
  <c r="G24" i="3"/>
  <c r="F24" i="3"/>
  <c r="G20" i="3"/>
  <c r="G35" i="3" s="1"/>
  <c r="F20" i="3"/>
  <c r="F35" i="3" s="1"/>
  <c r="G15" i="3"/>
  <c r="F15" i="3"/>
  <c r="G7" i="3"/>
  <c r="F7" i="3"/>
  <c r="G5" i="3"/>
  <c r="F5" i="3"/>
  <c r="D45" i="2"/>
  <c r="C45" i="2"/>
  <c r="D41" i="2"/>
  <c r="C41" i="2"/>
  <c r="D19" i="2"/>
  <c r="D28" i="2" s="1"/>
  <c r="D30" i="2" s="1"/>
  <c r="D32" i="2" s="1"/>
  <c r="C19" i="2"/>
  <c r="C28" i="2" s="1"/>
  <c r="C30" i="2" s="1"/>
  <c r="C32" i="2" s="1"/>
  <c r="D5" i="2"/>
  <c r="C5" i="2"/>
  <c r="D52" i="1"/>
  <c r="D54" i="1" s="1"/>
  <c r="C52" i="1"/>
  <c r="C54" i="1" s="1"/>
  <c r="D41" i="1"/>
  <c r="C41" i="1"/>
  <c r="D26" i="1"/>
  <c r="C26" i="1"/>
  <c r="D4" i="1"/>
  <c r="C4" i="1"/>
  <c r="C55" i="1" l="1"/>
  <c r="F36" i="3"/>
  <c r="D55" i="1"/>
  <c r="G36" i="3"/>
  <c r="F37" i="3"/>
  <c r="G37" i="3"/>
</calcChain>
</file>

<file path=xl/sharedStrings.xml><?xml version="1.0" encoding="utf-8"?>
<sst xmlns="http://schemas.openxmlformats.org/spreadsheetml/2006/main" count="141" uniqueCount="135">
  <si>
    <t xml:space="preserve">    Estado de situación financiera [sinopsis]</t>
  </si>
  <si>
    <t xml:space="preserve">        Activos [sinopsis]</t>
  </si>
  <si>
    <t xml:space="preserve">            Efectivo y equivalentes al efectivo</t>
  </si>
  <si>
    <t xml:space="preserve">            Inversiones</t>
  </si>
  <si>
    <t xml:space="preserve">            Otros activos financieros</t>
  </si>
  <si>
    <t xml:space="preserve">            Cartera de Crédito y Operaciones de Leasing Financiero</t>
  </si>
  <si>
    <t xml:space="preserve">            Cuentas comerciales por cobrar y otras cuentas por cobrar</t>
  </si>
  <si>
    <t xml:space="preserve">            Cuentas por cobrar partes relacionadas y asociadas</t>
  </si>
  <si>
    <t xml:space="preserve">            Reservas Técnicas parte Reaseguradores</t>
  </si>
  <si>
    <t xml:space="preserve">            Activos por impuestos corrientes</t>
  </si>
  <si>
    <t xml:space="preserve">            Activos por impuestos diferidos</t>
  </si>
  <si>
    <t xml:space="preserve">            Otros activos no financieros</t>
  </si>
  <si>
    <t xml:space="preserve">            Activos no corrientes o grupos de activos para su disposición clasificados como mantenidos  para la venta o como mantenidos para distribuir a los propietarios</t>
  </si>
  <si>
    <t xml:space="preserve">            Propiedad de inversión</t>
  </si>
  <si>
    <t xml:space="preserve">            Propiedades, planta y equipo</t>
  </si>
  <si>
    <t xml:space="preserve">            Inventarios</t>
  </si>
  <si>
    <t xml:space="preserve">            Activos biológicos</t>
  </si>
  <si>
    <t xml:space="preserve">            Plusvalía</t>
  </si>
  <si>
    <t xml:space="preserve">            Activos intangibles distintos de la plusvalía</t>
  </si>
  <si>
    <t xml:space="preserve">            Inversiones contabilizadas utilizando el método de la participación</t>
  </si>
  <si>
    <t xml:space="preserve">            Inversiones en subsidiarias, negocios conjuntos y asociadas</t>
  </si>
  <si>
    <t xml:space="preserve">           Total de activos</t>
  </si>
  <si>
    <t xml:space="preserve">      Patrimonio y pasivos [sinopsis]</t>
  </si>
  <si>
    <t xml:space="preserve">         Pasivos [sinopsis]</t>
  </si>
  <si>
    <t xml:space="preserve">           Depósitos y Exigibilidades</t>
  </si>
  <si>
    <t xml:space="preserve">           Otros pasivos financieros</t>
  </si>
  <si>
    <t xml:space="preserve">           Reservas Técnicas</t>
  </si>
  <si>
    <t xml:space="preserve">           Provisiones por beneficios a los empleados</t>
  </si>
  <si>
    <t xml:space="preserve">           Otras provisiones</t>
  </si>
  <si>
    <t xml:space="preserve">           Cuentas comerciales por pagar y otras cuentas por pagar</t>
  </si>
  <si>
    <t xml:space="preserve">           Cuentas por pagar a entidades relacionadas</t>
  </si>
  <si>
    <t xml:space="preserve">            Pasivos por impuestos corrientes</t>
  </si>
  <si>
    <t xml:space="preserve">           Títulos emitidos</t>
  </si>
  <si>
    <t xml:space="preserve">           Otros pasivos no financieros</t>
  </si>
  <si>
    <t xml:space="preserve">           Pasivos incluidos en grupos de activos para su disposición clasificados como mantenidos para la venta</t>
  </si>
  <si>
    <t xml:space="preserve">           Pasivo por impuestos diferidos</t>
  </si>
  <si>
    <t xml:space="preserve">          Total pasivos</t>
  </si>
  <si>
    <t xml:space="preserve">      Patrimonio [sinopsis]</t>
  </si>
  <si>
    <t xml:space="preserve">           Capital emitido</t>
  </si>
  <si>
    <t xml:space="preserve">           Capital asignado</t>
  </si>
  <si>
    <t xml:space="preserve">           Acciones propias en cartera</t>
  </si>
  <si>
    <t xml:space="preserve">           Inversión suplementaria al capital asignado</t>
  </si>
  <si>
    <t xml:space="preserve">           Prima de emisión</t>
  </si>
  <si>
    <t xml:space="preserve">           Resultado del ejercicio</t>
  </si>
  <si>
    <t xml:space="preserve">          Ganancias acumuladas</t>
  </si>
  <si>
    <t xml:space="preserve">          Otras participaciones en el patrimonio</t>
  </si>
  <si>
    <t xml:space="preserve">          Reservas</t>
  </si>
  <si>
    <t xml:space="preserve">          Patrimonio atribuible a propietarios de la controladora</t>
  </si>
  <si>
    <t xml:space="preserve">          Participaciones no controladoras</t>
  </si>
  <si>
    <t xml:space="preserve">          Patrimonio total</t>
  </si>
  <si>
    <t xml:space="preserve">     Total de patrimonio y pasivos</t>
  </si>
  <si>
    <t xml:space="preserve">    Resultado de periodo [resumen]</t>
  </si>
  <si>
    <t xml:space="preserve">        Ganancia (pérdida) [sinopsis]</t>
  </si>
  <si>
    <t xml:space="preserve">            Ingresos de actividades ordinarias</t>
  </si>
  <si>
    <t xml:space="preserve">            Otros ingresos</t>
  </si>
  <si>
    <t xml:space="preserve">            Incremento (disminución) de los inventarios de productos terminados y en proceso</t>
  </si>
  <si>
    <t xml:space="preserve">            Otros trabajos realizados por la entidad y capitalizados</t>
  </si>
  <si>
    <t xml:space="preserve">            Materias primas y consumibles utilizados</t>
  </si>
  <si>
    <t xml:space="preserve">            Gastos por beneficios a los empleados</t>
  </si>
  <si>
    <t xml:space="preserve">            Gastos por provisiones de cartera de créditos y operaciones de leasing financiero</t>
  </si>
  <si>
    <t xml:space="preserve">            Gasto por depreciación y amortización</t>
  </si>
  <si>
    <t xml:space="preserve">            Reversión de pérdidas por deterioro de valor (pérdidas por deterioro de valor) reconocidas en el resultado del periodo</t>
  </si>
  <si>
    <t xml:space="preserve">            Otros gastos</t>
  </si>
  <si>
    <t xml:space="preserve">            Otras ganancias (pérdidas)</t>
  </si>
  <si>
    <t xml:space="preserve">            Ganancia (pérdida) por actividades de operación</t>
  </si>
  <si>
    <t xml:space="preserve">            Diferencia entre el importe en libros de dividendos pagaderos e importe en libros de activos distribuidos distintos al efectivo</t>
  </si>
  <si>
    <t xml:space="preserve">            Ganancias (pérdidas) derivadas de la posición monetaria neta</t>
  </si>
  <si>
    <t xml:space="preserve">            Ganancias (pérdidas) que surgen de la baja en cuentas de activos financieros medidos al costo amortizado</t>
  </si>
  <si>
    <t xml:space="preserve">            Ingresos financieros</t>
  </si>
  <si>
    <t xml:space="preserve">            Costos financieros</t>
  </si>
  <si>
    <t xml:space="preserve">            Participación en las ganancias (pérdidas) de asociadas y negocios conjuntos que se contabilicen utilizando el método de la participación</t>
  </si>
  <si>
    <t xml:space="preserve">            Otros ingresos (gastos) procedentes de subsidiarias, entidades controladas de forma conjunta y asociadas</t>
  </si>
  <si>
    <t xml:space="preserve">            Ganancias (pérdidas) que surgen de diferencias entre importes en libros anteriores y el valor razonable de activos financieros reclasificados como medidos al valor razonable</t>
  </si>
  <si>
    <t xml:space="preserve">            Ganancia (pérdida), antes de impuestos</t>
  </si>
  <si>
    <t xml:space="preserve">            Ingreso (gasto) por impuestos</t>
  </si>
  <si>
    <t xml:space="preserve">            Ganancia (pérdida) procedente de operaciones continuadas</t>
  </si>
  <si>
    <t xml:space="preserve">            Ganancia (pérdida) procedente de operaciones discontinuadas</t>
  </si>
  <si>
    <t xml:space="preserve">            Ganancia (pérdida)</t>
  </si>
  <si>
    <t xml:space="preserve">        Ganancia (pérdida), atribuible a [sinopsis]</t>
  </si>
  <si>
    <t xml:space="preserve">            Ganancia (pérdida), atribuible a los propietarios de la controladora</t>
  </si>
  <si>
    <t xml:space="preserve">            Ganancia (pérdida), atribuible a participaciones no controladoras</t>
  </si>
  <si>
    <t xml:space="preserve">        Ganancias por acción [sinopsis]</t>
  </si>
  <si>
    <t>Acciones ordinarias [miembro]</t>
  </si>
  <si>
    <t xml:space="preserve">                Ganancia por acción básica [sinopsis]</t>
  </si>
  <si>
    <t xml:space="preserve">                    Ganancia (pérdida) por acción básica en operaciones continuadas</t>
  </si>
  <si>
    <t xml:space="preserve">                    Ganancia (pérdida) por acción básica en operaciones discontinuadas</t>
  </si>
  <si>
    <t xml:space="preserve">                    Total ganancias (pérdidas) básicas por acción</t>
  </si>
  <si>
    <t xml:space="preserve">                Ganancias por acción diluidas [sinopsis]</t>
  </si>
  <si>
    <t xml:space="preserve">                    Ganancias (pérdida) diluida por acción procedente de operaciones continuadas</t>
  </si>
  <si>
    <t xml:space="preserve">                    Ganancias (pérdida) diluida por acción procedentes de operaciones discontinuadas</t>
  </si>
  <si>
    <t xml:space="preserve">                    Total ganancias (pérdidas) por acción diluidas</t>
  </si>
  <si>
    <t>Estado del resultado integral [sinopsis]</t>
  </si>
  <si>
    <t>Ganancia (pérdida)</t>
  </si>
  <si>
    <t>Otro resultado integral [sinopsis]</t>
  </si>
  <si>
    <t>Componentes de otro resultado integral que no se reclasificarán al resultado del periodo, neto de impuestos [resumen]</t>
  </si>
  <si>
    <t>Otro resultado integral, neto de impuestos, ganancias (pérdidas) de inversiones en instrumentos de patrimonio</t>
  </si>
  <si>
    <t>Otro resultado integral, neto de impuestos, ganancias (pérdidas) por revaluación</t>
  </si>
  <si>
    <t>Otro resultado integral, neto de impuestos, ganancias (pérdidas) por nuevas mediciones de planes de beneficios definidos</t>
  </si>
  <si>
    <t>Otro resultado integral, neto de impuestos, cambio en el valor razonable de pasivos financieros atribuible a cambios en el riesgo de crédito del pasivo</t>
  </si>
  <si>
    <t>Participación de otro resultado integral de asociadas y negocios conjuntos contabilizados utilizando el método de la participación que no se reclasificará al resultado del periodo, neto de impuestos</t>
  </si>
  <si>
    <t>Total otro resultado integral que no se reclasificará al resultado del periodo, neto de impuestos</t>
  </si>
  <si>
    <t>Componentes de otro resultado integral que se reclasificarán al resultado del periodo, neto de impuestos [resumen]</t>
  </si>
  <si>
    <t>Diferencias de cambio por conversión [sinopsis]</t>
  </si>
  <si>
    <t>Ganancias (pérdidas) por diferencias de cambio de conversión, netas de impuestos</t>
  </si>
  <si>
    <t>Ajustes de reclasificación en diferencias de cambio de conversión, neto de impuestos</t>
  </si>
  <si>
    <t>Otro resultado integral, neto de impuestos, diferencias de cambio por conversión</t>
  </si>
  <si>
    <t>Activos financieros disponibles para la venta [sinopsis]</t>
  </si>
  <si>
    <t>Ganancias (pérdidas) por nuevas mediciones de activos financieros disponibles para la venta, netas de impuestos</t>
  </si>
  <si>
    <t>Ajustes de reclasificación, activos financieros disponibles para la venta, neto de impuestos</t>
  </si>
  <si>
    <t>Otro resultado integral, neto de impuestos, activos financieros disponibles para la venta</t>
  </si>
  <si>
    <t>Coberturas del flujo de efectivo [sinopsis]</t>
  </si>
  <si>
    <t>Ganancias (pérdidas) por coberturas de flujos de efectivo, neto de impuestos</t>
  </si>
  <si>
    <t>Ajustes de reclasificación en coberturas de flujos de efectivo, neto de impuestos</t>
  </si>
  <si>
    <t>Importes eliminados del patrimonio e incluidos en el importe en libros de activos (pasivos) no financieros que se hayan adquirido o incurrido mediante una transacción prevista altamente probable cubierta, neto de impuestos</t>
  </si>
  <si>
    <t>Otro resultado integral, neto de impuestos, coberturas del flujo de efectivo</t>
  </si>
  <si>
    <t>Coberturas de inversiones netas en negocios en el extranjero [resumen]</t>
  </si>
  <si>
    <t>Ganancias (pérdidas) por coberturas de inversiones netas en negocios en el extranjero, neto de impuestos</t>
  </si>
  <si>
    <t>Ajustes de reclasificación por coberturas de inversiones netas en negocios en el extranjero, netos de impuestos</t>
  </si>
  <si>
    <t>Otro resultado integral, neto de impuestos, coberturas de inversiones netas en negocios en el extranjero</t>
  </si>
  <si>
    <t>Participación de otro resultado integral de asociadas y negocios conjuntos contabilizados utilizando el método de la participación que se reclasificará al resultado del periodo, neto de impuestos</t>
  </si>
  <si>
    <t>Total otro resultado integral que se reclasificará al resultado del periodo, neto de impuestos</t>
  </si>
  <si>
    <t>Total otro resultado integral</t>
  </si>
  <si>
    <t>Resultado integral total</t>
  </si>
  <si>
    <t>Resultado integral atribuible a [sinopsis]</t>
  </si>
  <si>
    <t>Resultado integral atribuible a los propietarios de la controladora</t>
  </si>
  <si>
    <t>Resultado integral atribuible a participaciones no controladoras</t>
  </si>
  <si>
    <t>BANCO SANTANDER DE NEGOCIOS COLOMBIA S.A.</t>
  </si>
  <si>
    <t>Estado de Situacion Financiera A:</t>
  </si>
  <si>
    <t>Estado de Resultados del periodo</t>
  </si>
  <si>
    <t>Por el periodo comprendido entre:</t>
  </si>
  <si>
    <t>(en miles de pesos colombianos)</t>
  </si>
  <si>
    <t>Estado de otro Resultado Integral</t>
  </si>
  <si>
    <t>Estado del resultado integral, componentes ORI presentados netos de impuestos</t>
  </si>
  <si>
    <t>Estado de resultado integral, resultado del periodo, por naturaleza de gasto</t>
  </si>
  <si>
    <t xml:space="preserve"> Estado de situación financiera, orden de liquidez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</si>
</sst>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8"/>
      <name val="ＭＳ Ｐゴシック"/>
      <family val="3"/>
      <charset val="128"/>
    </font>
    <font>
      <sz val="11"/>
      <name val="Arial"/>
      <family val="2"/>
    </font>
    <font>
      <sz val="11"/>
      <color rgb="FF0000FF"/>
      <name val="Arial Narrow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B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" fillId="0" borderId="0"/>
  </cellStyleXfs>
  <cellXfs count="58">
    <xf numFmtId="0" fontId="0" fillId="0" borderId="0" xfId="0"/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5" xfId="0" applyFont="1" applyFill="1" applyBorder="1" applyAlignment="1" applyProtection="1">
      <alignment horizontal="left" vertical="center"/>
    </xf>
    <xf numFmtId="0" fontId="3" fillId="0" borderId="6" xfId="0" applyFont="1" applyBorder="1" applyAlignment="1">
      <alignment vertical="center" wrapText="1"/>
    </xf>
    <xf numFmtId="1" fontId="3" fillId="3" borderId="6" xfId="0" applyNumberFormat="1" applyFont="1" applyFill="1" applyBorder="1" applyAlignment="1">
      <alignment vertical="center" wrapText="1"/>
    </xf>
    <xf numFmtId="1" fontId="3" fillId="3" borderId="7" xfId="0" applyNumberFormat="1" applyFont="1" applyFill="1" applyBorder="1" applyAlignment="1">
      <alignment vertical="center" wrapText="1"/>
    </xf>
    <xf numFmtId="0" fontId="4" fillId="0" borderId="5" xfId="0" applyFont="1" applyFill="1" applyBorder="1" applyAlignment="1" applyProtection="1">
      <alignment horizontal="left" vertical="center"/>
    </xf>
    <xf numFmtId="0" fontId="4" fillId="0" borderId="0" xfId="0" applyFont="1" applyAlignment="1">
      <alignment vertical="center"/>
    </xf>
    <xf numFmtId="3" fontId="3" fillId="0" borderId="6" xfId="1" applyNumberFormat="1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3" fontId="4" fillId="0" borderId="7" xfId="0" applyNumberFormat="1" applyFont="1" applyBorder="1" applyAlignment="1">
      <alignment vertical="center" wrapText="1"/>
    </xf>
    <xf numFmtId="3" fontId="3" fillId="0" borderId="7" xfId="1" applyNumberFormat="1" applyFont="1" applyBorder="1" applyAlignment="1">
      <alignment vertical="center" wrapText="1"/>
    </xf>
    <xf numFmtId="0" fontId="3" fillId="4" borderId="0" xfId="0" applyFont="1" applyFill="1" applyAlignment="1">
      <alignment vertical="center"/>
    </xf>
    <xf numFmtId="3" fontId="3" fillId="0" borderId="6" xfId="0" applyNumberFormat="1" applyFont="1" applyBorder="1" applyAlignment="1">
      <alignment vertical="center" wrapText="1"/>
    </xf>
    <xf numFmtId="3" fontId="3" fillId="0" borderId="7" xfId="0" applyNumberFormat="1" applyFont="1" applyBorder="1" applyAlignment="1">
      <alignment vertical="center" wrapText="1"/>
    </xf>
    <xf numFmtId="0" fontId="4" fillId="0" borderId="8" xfId="0" applyFont="1" applyFill="1" applyBorder="1" applyAlignment="1" applyProtection="1">
      <alignment horizontal="left" vertical="center"/>
    </xf>
    <xf numFmtId="0" fontId="4" fillId="0" borderId="9" xfId="0" applyFont="1" applyBorder="1" applyAlignment="1">
      <alignment vertical="center" wrapText="1"/>
    </xf>
    <xf numFmtId="3" fontId="4" fillId="0" borderId="9" xfId="0" applyNumberFormat="1" applyFont="1" applyBorder="1" applyAlignment="1">
      <alignment vertical="center" wrapText="1"/>
    </xf>
    <xf numFmtId="3" fontId="4" fillId="0" borderId="10" xfId="0" applyNumberFormat="1" applyFont="1" applyBorder="1" applyAlignment="1">
      <alignment vertical="center" wrapText="1"/>
    </xf>
    <xf numFmtId="0" fontId="6" fillId="0" borderId="0" xfId="0" applyFont="1" applyBorder="1" applyAlignment="1" applyProtection="1">
      <alignment horizontal="left" vertical="center"/>
    </xf>
    <xf numFmtId="1" fontId="6" fillId="0" borderId="0" xfId="0" applyNumberFormat="1" applyFont="1" applyBorder="1" applyAlignment="1" applyProtection="1">
      <alignment horizontal="left" vertical="center"/>
    </xf>
    <xf numFmtId="0" fontId="6" fillId="0" borderId="0" xfId="0" applyFont="1" applyAlignment="1">
      <alignment vertical="center"/>
    </xf>
    <xf numFmtId="0" fontId="3" fillId="0" borderId="6" xfId="0" applyFont="1" applyFill="1" applyBorder="1" applyAlignment="1">
      <alignment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4" borderId="6" xfId="0" applyFont="1" applyFill="1" applyBorder="1" applyAlignment="1">
      <alignment vertical="center" wrapText="1"/>
    </xf>
    <xf numFmtId="0" fontId="3" fillId="0" borderId="8" xfId="0" applyFont="1" applyFill="1" applyBorder="1" applyAlignment="1" applyProtection="1">
      <alignment horizontal="left" vertical="center"/>
    </xf>
    <xf numFmtId="0" fontId="3" fillId="0" borderId="9" xfId="0" applyFont="1" applyBorder="1" applyAlignment="1">
      <alignment vertical="center" wrapText="1"/>
    </xf>
    <xf numFmtId="3" fontId="3" fillId="0" borderId="10" xfId="0" applyNumberFormat="1" applyFont="1" applyBorder="1" applyAlignment="1">
      <alignment vertical="center" wrapText="1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>
      <alignment vertical="center" wrapText="1"/>
    </xf>
    <xf numFmtId="1" fontId="3" fillId="0" borderId="0" xfId="0" applyNumberFormat="1" applyFont="1" applyBorder="1" applyAlignment="1">
      <alignment vertical="center" wrapText="1"/>
    </xf>
    <xf numFmtId="0" fontId="3" fillId="0" borderId="11" xfId="0" applyFont="1" applyFill="1" applyBorder="1" applyAlignment="1" applyProtection="1">
      <alignment horizontal="left" vertical="center"/>
    </xf>
    <xf numFmtId="0" fontId="3" fillId="0" borderId="3" xfId="0" applyFont="1" applyBorder="1" applyAlignment="1">
      <alignment vertical="center" wrapText="1"/>
    </xf>
    <xf numFmtId="1" fontId="7" fillId="5" borderId="12" xfId="2" applyNumberFormat="1" applyFont="1" applyFill="1" applyBorder="1" applyAlignment="1">
      <alignment horizontal="center" vertical="center" wrapText="1"/>
    </xf>
    <xf numFmtId="4" fontId="3" fillId="0" borderId="7" xfId="0" applyNumberFormat="1" applyFont="1" applyBorder="1" applyAlignment="1">
      <alignment vertical="center" wrapText="1"/>
    </xf>
    <xf numFmtId="0" fontId="6" fillId="3" borderId="6" xfId="0" applyFont="1" applyFill="1" applyBorder="1" applyAlignment="1">
      <alignment vertical="center" wrapText="1"/>
    </xf>
    <xf numFmtId="3" fontId="6" fillId="0" borderId="6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3" fontId="8" fillId="0" borderId="6" xfId="0" applyNumberFormat="1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Alignment="1">
      <alignment vertical="center"/>
    </xf>
    <xf numFmtId="0" fontId="9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0" xfId="0" applyFont="1" applyAlignment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2" xfId="0" applyFont="1" applyFill="1" applyBorder="1" applyAlignment="1" applyProtection="1">
      <alignment horizontal="left" vertical="center"/>
    </xf>
    <xf numFmtId="0" fontId="4" fillId="0" borderId="6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 applyProtection="1">
      <alignment horizontal="left" vertical="center"/>
    </xf>
    <xf numFmtId="0" fontId="2" fillId="2" borderId="14" xfId="0" applyFont="1" applyFill="1" applyBorder="1" applyAlignment="1" applyProtection="1">
      <alignment horizontal="left" vertical="center"/>
    </xf>
  </cellXfs>
  <cellStyles count="3">
    <cellStyle name="Millares 2" xfId="1"/>
    <cellStyle name="Normal" xfId="0" builtinId="0"/>
    <cellStyle name="Normal 4 2 8 2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XBRL%20SUPERPERFINANCIERA\Macros%20y%20Manuales%20150616\Junio%202016\RECEX-CO_ind_int_001_059_Junio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data"/>
      <sheetName val="parameters"/>
      <sheetName val="105000"/>
      <sheetName val="110000"/>
      <sheetName val="210000"/>
      <sheetName val="220000"/>
      <sheetName val="310000 trim"/>
      <sheetName val="310000 acum"/>
      <sheetName val="320000 trim"/>
      <sheetName val="320000 acum"/>
      <sheetName val="410000 trim"/>
      <sheetName val="410000 acum"/>
      <sheetName val="420000 trim"/>
      <sheetName val="420000 acum"/>
      <sheetName val="510000"/>
      <sheetName val="520000"/>
      <sheetName val="610000"/>
      <sheetName val="800100"/>
      <sheetName val="800200"/>
      <sheetName val="800300"/>
      <sheetName val="800400"/>
      <sheetName val="800500"/>
      <sheetName val="800600"/>
      <sheetName val="810000"/>
      <sheetName val="811000"/>
      <sheetName val="813000"/>
      <sheetName val="815000"/>
      <sheetName val="817000"/>
      <sheetName val="818000"/>
      <sheetName val="819100"/>
      <sheetName val="822100"/>
      <sheetName val="822200"/>
      <sheetName val="822390-1"/>
      <sheetName val="822390-2"/>
      <sheetName val="822390-3"/>
      <sheetName val="822390-5"/>
      <sheetName val="822390-6"/>
      <sheetName val="822390-7"/>
      <sheetName val="822390-8"/>
      <sheetName val="822390-9"/>
      <sheetName val="822390-10"/>
      <sheetName val="822390-12"/>
      <sheetName val="822390-14"/>
      <sheetName val="822390-15"/>
      <sheetName val="822390-16"/>
      <sheetName val="822390-17"/>
      <sheetName val="822390-18"/>
      <sheetName val="822390-20"/>
      <sheetName val="822390-21"/>
      <sheetName val="822390-22"/>
      <sheetName val="822390-23"/>
      <sheetName val="822390-24"/>
      <sheetName val="823000"/>
      <sheetName val="823180"/>
      <sheetName val="824180"/>
      <sheetName val="825100"/>
      <sheetName val="825480"/>
      <sheetName val="825500"/>
      <sheetName val="825600"/>
      <sheetName val="825700"/>
      <sheetName val="825900"/>
      <sheetName val="826380"/>
      <sheetName val="827570"/>
      <sheetName val="831110"/>
      <sheetName val="831710"/>
      <sheetName val="832410"/>
      <sheetName val="832600"/>
      <sheetName val="834120"/>
      <sheetName val="834480"/>
      <sheetName val="835110"/>
      <sheetName val="836200"/>
      <sheetName val="836500"/>
      <sheetName val="838000"/>
      <sheetName val="842000"/>
      <sheetName val="851100"/>
      <sheetName val="861000"/>
      <sheetName val="861200"/>
      <sheetName val="868500"/>
      <sheetName val="871100"/>
      <sheetName val="880000"/>
    </sheetNames>
    <sheetDataSet>
      <sheetData sheetId="0">
        <row r="10">
          <cell r="D10" t="str">
            <v>2016-04-01</v>
          </cell>
        </row>
        <row r="12">
          <cell r="D12" t="str">
            <v>2016-06-30</v>
          </cell>
        </row>
        <row r="14">
          <cell r="D14" t="str">
            <v>2015-04-01</v>
          </cell>
        </row>
        <row r="16">
          <cell r="D16" t="str">
            <v>2015-06-30</v>
          </cell>
        </row>
        <row r="18">
          <cell r="D18" t="str">
            <v>2015-12-31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8">
          <cell r="C28">
            <v>-576086</v>
          </cell>
          <cell r="D28">
            <v>-225264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7"/>
  <sheetViews>
    <sheetView showGridLines="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10.28515625" defaultRowHeight="14.25"/>
  <cols>
    <col min="1" max="1" width="2.5703125" style="22" customWidth="1"/>
    <col min="2" max="2" width="114" style="22" customWidth="1"/>
    <col min="3" max="3" width="14.85546875" style="23" bestFit="1" customWidth="1"/>
    <col min="4" max="4" width="20" style="24" bestFit="1" customWidth="1"/>
    <col min="5" max="16384" width="10.28515625" style="24"/>
  </cols>
  <sheetData>
    <row r="1" spans="1:4">
      <c r="A1" s="47" t="s">
        <v>126</v>
      </c>
      <c r="B1" s="47"/>
    </row>
    <row r="2" spans="1:4">
      <c r="A2" s="48" t="s">
        <v>127</v>
      </c>
      <c r="B2" s="48"/>
    </row>
    <row r="3" spans="1:4" ht="15" thickBot="1">
      <c r="A3" s="48" t="s">
        <v>130</v>
      </c>
      <c r="B3" s="48"/>
    </row>
    <row r="4" spans="1:4" s="3" customFormat="1" ht="33">
      <c r="A4" s="50" t="s">
        <v>134</v>
      </c>
      <c r="B4" s="51"/>
      <c r="C4" s="1" t="str">
        <f>CONCATENATE("ACTUAL", CHAR(10), "(",[1]Índice!D12,")")</f>
        <v>ACTUAL
(2016-06-30)</v>
      </c>
      <c r="D4" s="2" t="str">
        <f>CONCATENATE("COMPARATIVO", CHAR(10), "(",[1]Índice!D18,")")</f>
        <v>COMPARATIVO
(2015-12-31)</v>
      </c>
    </row>
    <row r="5" spans="1:4" s="3" customFormat="1" ht="16.5">
      <c r="A5" s="4"/>
      <c r="B5" s="5" t="s">
        <v>0</v>
      </c>
      <c r="C5" s="6"/>
      <c r="D5" s="7"/>
    </row>
    <row r="6" spans="1:4" s="9" customFormat="1" ht="16.5">
      <c r="A6" s="8"/>
      <c r="B6" s="5" t="s">
        <v>1</v>
      </c>
      <c r="C6" s="6"/>
      <c r="D6" s="7"/>
    </row>
    <row r="7" spans="1:4" s="3" customFormat="1" ht="16.5">
      <c r="A7" s="4"/>
      <c r="B7" s="5" t="s">
        <v>2</v>
      </c>
      <c r="C7" s="10">
        <v>52127416</v>
      </c>
      <c r="D7" s="10">
        <v>117571670</v>
      </c>
    </row>
    <row r="8" spans="1:4" s="3" customFormat="1" ht="16.5">
      <c r="A8" s="4"/>
      <c r="B8" s="5" t="s">
        <v>3</v>
      </c>
      <c r="C8" s="10">
        <v>268900167</v>
      </c>
      <c r="D8" s="10">
        <v>227770341</v>
      </c>
    </row>
    <row r="9" spans="1:4" s="3" customFormat="1" ht="16.5">
      <c r="A9" s="4"/>
      <c r="B9" s="5" t="s">
        <v>4</v>
      </c>
      <c r="C9" s="10">
        <v>0</v>
      </c>
      <c r="D9" s="10">
        <v>0</v>
      </c>
    </row>
    <row r="10" spans="1:4" s="3" customFormat="1" ht="16.5">
      <c r="A10" s="4"/>
      <c r="B10" s="5" t="s">
        <v>5</v>
      </c>
      <c r="C10" s="10">
        <v>637163909</v>
      </c>
      <c r="D10" s="10">
        <v>556057285</v>
      </c>
    </row>
    <row r="11" spans="1:4" s="3" customFormat="1" ht="16.5">
      <c r="A11" s="4"/>
      <c r="B11" s="5" t="s">
        <v>6</v>
      </c>
      <c r="C11" s="10">
        <v>14377115</v>
      </c>
      <c r="D11" s="10">
        <v>11796757</v>
      </c>
    </row>
    <row r="12" spans="1:4" s="3" customFormat="1" ht="16.5">
      <c r="A12" s="4"/>
      <c r="B12" s="5" t="s">
        <v>7</v>
      </c>
      <c r="C12" s="10">
        <v>0</v>
      </c>
      <c r="D12" s="10">
        <v>0</v>
      </c>
    </row>
    <row r="13" spans="1:4" s="3" customFormat="1" ht="16.5">
      <c r="A13" s="4"/>
      <c r="B13" s="5" t="s">
        <v>8</v>
      </c>
      <c r="C13" s="10">
        <v>0</v>
      </c>
      <c r="D13" s="10">
        <v>0</v>
      </c>
    </row>
    <row r="14" spans="1:4" s="3" customFormat="1" ht="16.5">
      <c r="A14" s="4"/>
      <c r="B14" s="5" t="s">
        <v>9</v>
      </c>
      <c r="C14" s="10">
        <v>2600525</v>
      </c>
      <c r="D14" s="10">
        <v>2554047</v>
      </c>
    </row>
    <row r="15" spans="1:4" s="3" customFormat="1" ht="16.5">
      <c r="A15" s="4"/>
      <c r="B15" s="5" t="s">
        <v>10</v>
      </c>
      <c r="C15" s="10">
        <v>12723285</v>
      </c>
      <c r="D15" s="10">
        <v>14800268</v>
      </c>
    </row>
    <row r="16" spans="1:4" s="3" customFormat="1" ht="16.5">
      <c r="A16" s="4"/>
      <c r="B16" s="5" t="s">
        <v>11</v>
      </c>
      <c r="C16" s="10">
        <v>982619</v>
      </c>
      <c r="D16" s="10">
        <v>116692</v>
      </c>
    </row>
    <row r="17" spans="1:4" s="3" customFormat="1" ht="33">
      <c r="A17" s="4"/>
      <c r="B17" s="5" t="s">
        <v>12</v>
      </c>
      <c r="C17" s="10">
        <v>0</v>
      </c>
      <c r="D17" s="10">
        <v>0</v>
      </c>
    </row>
    <row r="18" spans="1:4" s="3" customFormat="1" ht="16.5">
      <c r="A18" s="4"/>
      <c r="B18" s="5" t="s">
        <v>13</v>
      </c>
      <c r="C18" s="10">
        <v>0</v>
      </c>
      <c r="D18" s="10">
        <v>0</v>
      </c>
    </row>
    <row r="19" spans="1:4" s="3" customFormat="1" ht="16.5">
      <c r="A19" s="4"/>
      <c r="B19" s="5" t="s">
        <v>14</v>
      </c>
      <c r="C19" s="10">
        <v>1043516</v>
      </c>
      <c r="D19" s="10">
        <v>1171926</v>
      </c>
    </row>
    <row r="20" spans="1:4" s="3" customFormat="1" ht="16.5">
      <c r="A20" s="4"/>
      <c r="B20" s="5" t="s">
        <v>15</v>
      </c>
      <c r="C20" s="10">
        <v>0</v>
      </c>
      <c r="D20" s="10">
        <v>0</v>
      </c>
    </row>
    <row r="21" spans="1:4" s="3" customFormat="1" ht="16.5">
      <c r="A21" s="4"/>
      <c r="B21" s="5" t="s">
        <v>16</v>
      </c>
      <c r="C21" s="10">
        <v>0</v>
      </c>
      <c r="D21" s="10">
        <v>0</v>
      </c>
    </row>
    <row r="22" spans="1:4" s="3" customFormat="1" ht="16.5">
      <c r="A22" s="4"/>
      <c r="B22" s="5" t="s">
        <v>17</v>
      </c>
      <c r="C22" s="10">
        <v>0</v>
      </c>
      <c r="D22" s="10">
        <v>0</v>
      </c>
    </row>
    <row r="23" spans="1:4" s="3" customFormat="1" ht="16.5">
      <c r="A23" s="4"/>
      <c r="B23" s="5" t="s">
        <v>18</v>
      </c>
      <c r="C23" s="10">
        <v>3453112</v>
      </c>
      <c r="D23" s="10">
        <v>4184739</v>
      </c>
    </row>
    <row r="24" spans="1:4" s="3" customFormat="1" ht="16.5">
      <c r="A24" s="4"/>
      <c r="B24" s="5" t="s">
        <v>19</v>
      </c>
      <c r="C24" s="10">
        <v>0</v>
      </c>
      <c r="D24" s="10">
        <v>0</v>
      </c>
    </row>
    <row r="25" spans="1:4" s="3" customFormat="1" ht="16.5">
      <c r="A25" s="4"/>
      <c r="B25" s="5" t="s">
        <v>20</v>
      </c>
      <c r="C25" s="10">
        <v>0</v>
      </c>
      <c r="D25" s="10">
        <v>0</v>
      </c>
    </row>
    <row r="26" spans="1:4" s="9" customFormat="1" ht="16.5">
      <c r="A26" s="8"/>
      <c r="B26" s="11" t="s">
        <v>21</v>
      </c>
      <c r="C26" s="12">
        <f>SUM(C7:C25)</f>
        <v>993371664</v>
      </c>
      <c r="D26" s="13">
        <f>SUM(D7:D25)</f>
        <v>936023725</v>
      </c>
    </row>
    <row r="27" spans="1:4" s="3" customFormat="1" ht="16.5">
      <c r="A27" s="4"/>
      <c r="B27" s="5" t="s">
        <v>22</v>
      </c>
      <c r="C27" s="6"/>
      <c r="D27" s="7"/>
    </row>
    <row r="28" spans="1:4" s="3" customFormat="1" ht="16.5">
      <c r="A28" s="4"/>
      <c r="B28" s="5" t="s">
        <v>23</v>
      </c>
      <c r="C28" s="6"/>
      <c r="D28" s="7"/>
    </row>
    <row r="29" spans="1:4" s="3" customFormat="1" ht="16.5">
      <c r="A29" s="4"/>
      <c r="B29" s="5" t="s">
        <v>24</v>
      </c>
      <c r="C29" s="10">
        <v>619514778</v>
      </c>
      <c r="D29" s="14">
        <v>598238666</v>
      </c>
    </row>
    <row r="30" spans="1:4" s="3" customFormat="1" ht="16.5">
      <c r="A30" s="4"/>
      <c r="B30" s="5" t="s">
        <v>25</v>
      </c>
      <c r="C30" s="10">
        <v>132791495</v>
      </c>
      <c r="D30" s="14">
        <v>149692327</v>
      </c>
    </row>
    <row r="31" spans="1:4" s="3" customFormat="1" ht="16.5">
      <c r="A31" s="4"/>
      <c r="B31" s="5" t="s">
        <v>26</v>
      </c>
      <c r="C31" s="10">
        <v>0</v>
      </c>
      <c r="D31" s="14">
        <v>0</v>
      </c>
    </row>
    <row r="32" spans="1:4" s="3" customFormat="1" ht="16.5">
      <c r="A32" s="4"/>
      <c r="B32" s="5" t="s">
        <v>27</v>
      </c>
      <c r="C32" s="10">
        <v>2728308</v>
      </c>
      <c r="D32" s="14">
        <v>3733798</v>
      </c>
    </row>
    <row r="33" spans="1:4" s="3" customFormat="1" ht="16.5">
      <c r="A33" s="4"/>
      <c r="B33" s="5" t="s">
        <v>28</v>
      </c>
      <c r="C33" s="10">
        <v>1423942</v>
      </c>
      <c r="D33" s="14">
        <v>1137211</v>
      </c>
    </row>
    <row r="34" spans="1:4" s="3" customFormat="1" ht="16.5">
      <c r="A34" s="4"/>
      <c r="B34" s="5" t="s">
        <v>29</v>
      </c>
      <c r="C34" s="10">
        <v>2877047</v>
      </c>
      <c r="D34" s="14">
        <v>2629822</v>
      </c>
    </row>
    <row r="35" spans="1:4" s="3" customFormat="1" ht="16.5">
      <c r="A35" s="4"/>
      <c r="B35" s="5" t="s">
        <v>30</v>
      </c>
      <c r="C35" s="10">
        <v>0</v>
      </c>
      <c r="D35" s="14">
        <v>0</v>
      </c>
    </row>
    <row r="36" spans="1:4" s="3" customFormat="1" ht="16.5">
      <c r="A36" s="4"/>
      <c r="B36" s="5" t="s">
        <v>31</v>
      </c>
      <c r="C36" s="10">
        <v>2167372</v>
      </c>
      <c r="D36" s="14">
        <v>2491798</v>
      </c>
    </row>
    <row r="37" spans="1:4" s="3" customFormat="1" ht="16.5">
      <c r="A37" s="4"/>
      <c r="B37" s="5" t="s">
        <v>32</v>
      </c>
      <c r="C37" s="10">
        <v>0</v>
      </c>
      <c r="D37" s="14">
        <v>0</v>
      </c>
    </row>
    <row r="38" spans="1:4" s="3" customFormat="1" ht="16.5">
      <c r="A38" s="4"/>
      <c r="B38" s="5" t="s">
        <v>33</v>
      </c>
      <c r="C38" s="10">
        <v>1</v>
      </c>
      <c r="D38" s="14">
        <v>0</v>
      </c>
    </row>
    <row r="39" spans="1:4" s="3" customFormat="1" ht="16.5">
      <c r="A39" s="4"/>
      <c r="B39" s="5" t="s">
        <v>34</v>
      </c>
      <c r="C39" s="10">
        <v>0</v>
      </c>
      <c r="D39" s="14">
        <v>0</v>
      </c>
    </row>
    <row r="40" spans="1:4" s="3" customFormat="1" ht="16.5">
      <c r="A40" s="4"/>
      <c r="B40" s="5" t="s">
        <v>35</v>
      </c>
      <c r="C40" s="10">
        <v>0</v>
      </c>
      <c r="D40" s="14">
        <v>0</v>
      </c>
    </row>
    <row r="41" spans="1:4" s="9" customFormat="1" ht="16.5">
      <c r="A41" s="8"/>
      <c r="B41" s="11" t="s">
        <v>36</v>
      </c>
      <c r="C41" s="12">
        <f>SUM(C29:C40)</f>
        <v>761502943</v>
      </c>
      <c r="D41" s="13">
        <f>SUM(D29:D40)</f>
        <v>757923622</v>
      </c>
    </row>
    <row r="42" spans="1:4" s="3" customFormat="1" ht="16.5">
      <c r="A42" s="4"/>
      <c r="B42" s="5" t="s">
        <v>37</v>
      </c>
      <c r="C42" s="6"/>
      <c r="D42" s="7"/>
    </row>
    <row r="43" spans="1:4" s="3" customFormat="1" ht="16.5">
      <c r="A43" s="4"/>
      <c r="B43" s="5" t="s">
        <v>38</v>
      </c>
      <c r="C43" s="10">
        <v>221519800</v>
      </c>
      <c r="D43" s="10">
        <v>196019900</v>
      </c>
    </row>
    <row r="44" spans="1:4" s="3" customFormat="1" ht="16.5">
      <c r="A44" s="4"/>
      <c r="B44" s="25" t="s">
        <v>39</v>
      </c>
      <c r="C44" s="10">
        <v>0</v>
      </c>
      <c r="D44" s="10">
        <v>0</v>
      </c>
    </row>
    <row r="45" spans="1:4" s="3" customFormat="1" ht="16.5">
      <c r="A45" s="4"/>
      <c r="B45" s="25" t="s">
        <v>40</v>
      </c>
      <c r="C45" s="10">
        <v>0</v>
      </c>
      <c r="D45" s="10">
        <v>0</v>
      </c>
    </row>
    <row r="46" spans="1:4" s="3" customFormat="1" ht="16.5">
      <c r="A46" s="4"/>
      <c r="B46" s="25" t="s">
        <v>41</v>
      </c>
      <c r="C46" s="10">
        <v>0</v>
      </c>
      <c r="D46" s="10">
        <v>0</v>
      </c>
    </row>
    <row r="47" spans="1:4" s="3" customFormat="1" ht="16.5">
      <c r="A47" s="4"/>
      <c r="B47" s="25" t="s">
        <v>42</v>
      </c>
      <c r="C47" s="10">
        <v>40561800</v>
      </c>
      <c r="D47" s="10">
        <v>15061900</v>
      </c>
    </row>
    <row r="48" spans="1:4" s="15" customFormat="1" ht="16.5">
      <c r="A48" s="4"/>
      <c r="B48" s="25" t="s">
        <v>43</v>
      </c>
      <c r="C48" s="10">
        <v>-1758206</v>
      </c>
      <c r="D48" s="10">
        <v>-6980161</v>
      </c>
    </row>
    <row r="49" spans="1:4" s="3" customFormat="1" ht="16.5">
      <c r="A49" s="4"/>
      <c r="B49" s="25" t="s">
        <v>44</v>
      </c>
      <c r="C49" s="10">
        <v>-25284255</v>
      </c>
      <c r="D49" s="10">
        <v>-18304093</v>
      </c>
    </row>
    <row r="50" spans="1:4" s="3" customFormat="1" ht="16.5">
      <c r="A50" s="4"/>
      <c r="B50" s="25" t="s">
        <v>45</v>
      </c>
      <c r="C50" s="10">
        <v>-3170418</v>
      </c>
      <c r="D50" s="10">
        <v>-7697443</v>
      </c>
    </row>
    <row r="51" spans="1:4" s="3" customFormat="1" ht="16.5">
      <c r="A51" s="4"/>
      <c r="B51" s="25" t="s">
        <v>46</v>
      </c>
      <c r="C51" s="10">
        <v>0</v>
      </c>
      <c r="D51" s="10">
        <v>0</v>
      </c>
    </row>
    <row r="52" spans="1:4" s="3" customFormat="1" ht="16.5">
      <c r="A52" s="4"/>
      <c r="B52" s="11" t="s">
        <v>47</v>
      </c>
      <c r="C52" s="12">
        <f>C43+C44-C45+C46+C47+C48+C49+C50+C51</f>
        <v>231868721</v>
      </c>
      <c r="D52" s="13">
        <f>D43+D44-D45+D46+D47+D48+D49+D50+D51</f>
        <v>178100103</v>
      </c>
    </row>
    <row r="53" spans="1:4" s="3" customFormat="1" ht="16.5">
      <c r="A53" s="4"/>
      <c r="B53" s="5" t="s">
        <v>48</v>
      </c>
      <c r="C53" s="16">
        <v>0</v>
      </c>
      <c r="D53" s="17">
        <v>0</v>
      </c>
    </row>
    <row r="54" spans="1:4" s="9" customFormat="1" ht="16.5">
      <c r="A54" s="8"/>
      <c r="B54" s="11" t="s">
        <v>49</v>
      </c>
      <c r="C54" s="12">
        <f>C52+C53</f>
        <v>231868721</v>
      </c>
      <c r="D54" s="13">
        <f>D52+D53</f>
        <v>178100103</v>
      </c>
    </row>
    <row r="55" spans="1:4" s="9" customFormat="1" ht="17.25" thickBot="1">
      <c r="A55" s="18"/>
      <c r="B55" s="19" t="s">
        <v>50</v>
      </c>
      <c r="C55" s="20">
        <f>C41+C54</f>
        <v>993371664</v>
      </c>
      <c r="D55" s="21">
        <f>D41+D54</f>
        <v>936023725</v>
      </c>
    </row>
    <row r="56" spans="1:4" ht="10.5" customHeight="1">
      <c r="D56" s="23"/>
    </row>
    <row r="57" spans="1:4" ht="10.5" customHeight="1">
      <c r="D57" s="23"/>
    </row>
  </sheetData>
  <mergeCells count="1">
    <mergeCell ref="A4:B4"/>
  </mergeCells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5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10.28515625" defaultRowHeight="14.25"/>
  <cols>
    <col min="1" max="1" width="2.140625" style="22" customWidth="1"/>
    <col min="2" max="2" width="101.42578125" style="22" customWidth="1"/>
    <col min="3" max="3" width="26.42578125" style="23" customWidth="1"/>
    <col min="4" max="4" width="25" style="24" customWidth="1"/>
    <col min="5" max="16384" width="10.28515625" style="24"/>
  </cols>
  <sheetData>
    <row r="1" spans="1:4">
      <c r="A1" s="47" t="s">
        <v>126</v>
      </c>
      <c r="B1" s="47"/>
    </row>
    <row r="2" spans="1:4">
      <c r="A2" s="48" t="s">
        <v>128</v>
      </c>
      <c r="B2" s="48"/>
    </row>
    <row r="3" spans="1:4">
      <c r="A3" s="48" t="s">
        <v>129</v>
      </c>
      <c r="B3" s="48"/>
    </row>
    <row r="4" spans="1:4" ht="15" thickBot="1">
      <c r="A4" s="48" t="s">
        <v>130</v>
      </c>
      <c r="B4" s="48"/>
    </row>
    <row r="5" spans="1:4" s="3" customFormat="1" ht="33">
      <c r="A5" s="50" t="s">
        <v>133</v>
      </c>
      <c r="B5" s="51"/>
      <c r="C5" s="26" t="str">
        <f>CONCATENATE("ACTUAL",CHAR(10),"(",[1]Índice!$D$10," - ",[1]Índice!$D$12,")")</f>
        <v>ACTUAL
(2016-04-01 - 2016-06-30)</v>
      </c>
      <c r="D5" s="27" t="str">
        <f>CONCATENATE("COMPARATIVO", CHAR(10), "(",[1]Índice!$D$14," - ",[1]Índice!$D$16,")")</f>
        <v>COMPARATIVO
(2015-04-01 - 2015-06-30)</v>
      </c>
    </row>
    <row r="6" spans="1:4" s="3" customFormat="1" ht="16.5">
      <c r="A6" s="4"/>
      <c r="B6" s="5" t="s">
        <v>51</v>
      </c>
      <c r="C6" s="7"/>
      <c r="D6" s="7"/>
    </row>
    <row r="7" spans="1:4" s="3" customFormat="1" ht="16.5">
      <c r="A7" s="4"/>
      <c r="B7" s="5" t="s">
        <v>52</v>
      </c>
      <c r="C7" s="7"/>
      <c r="D7" s="7"/>
    </row>
    <row r="8" spans="1:4" s="3" customFormat="1" ht="16.5">
      <c r="A8" s="4"/>
      <c r="B8" s="5" t="s">
        <v>53</v>
      </c>
      <c r="C8" s="17">
        <v>7710707</v>
      </c>
      <c r="D8" s="17">
        <v>6406837</v>
      </c>
    </row>
    <row r="9" spans="1:4" s="3" customFormat="1" ht="16.5">
      <c r="A9" s="4"/>
      <c r="B9" s="5" t="s">
        <v>54</v>
      </c>
      <c r="C9" s="17">
        <v>0</v>
      </c>
      <c r="D9" s="17">
        <v>0</v>
      </c>
    </row>
    <row r="10" spans="1:4" s="28" customFormat="1" ht="16.5">
      <c r="A10" s="4"/>
      <c r="B10" s="25" t="s">
        <v>55</v>
      </c>
      <c r="C10" s="17">
        <v>0</v>
      </c>
      <c r="D10" s="17">
        <v>0</v>
      </c>
    </row>
    <row r="11" spans="1:4" s="28" customFormat="1" ht="16.5">
      <c r="A11" s="4"/>
      <c r="B11" s="25" t="s">
        <v>56</v>
      </c>
      <c r="C11" s="17">
        <v>0</v>
      </c>
      <c r="D11" s="17">
        <v>0</v>
      </c>
    </row>
    <row r="12" spans="1:4" s="28" customFormat="1" ht="16.5">
      <c r="A12" s="4"/>
      <c r="B12" s="25" t="s">
        <v>57</v>
      </c>
      <c r="C12" s="17">
        <v>0</v>
      </c>
      <c r="D12" s="17">
        <v>0</v>
      </c>
    </row>
    <row r="13" spans="1:4" s="3" customFormat="1" ht="16.5">
      <c r="A13" s="4"/>
      <c r="B13" s="5" t="s">
        <v>58</v>
      </c>
      <c r="C13" s="17">
        <v>2845758</v>
      </c>
      <c r="D13" s="17">
        <v>2164981</v>
      </c>
    </row>
    <row r="14" spans="1:4" s="3" customFormat="1" ht="16.5">
      <c r="A14" s="4"/>
      <c r="B14" s="5" t="s">
        <v>59</v>
      </c>
      <c r="C14" s="17">
        <v>913775</v>
      </c>
      <c r="D14" s="17">
        <v>1051869</v>
      </c>
    </row>
    <row r="15" spans="1:4" s="3" customFormat="1" ht="16.5">
      <c r="A15" s="4"/>
      <c r="B15" s="5" t="s">
        <v>60</v>
      </c>
      <c r="C15" s="17">
        <v>456285</v>
      </c>
      <c r="D15" s="17">
        <v>448873</v>
      </c>
    </row>
    <row r="16" spans="1:4" s="3" customFormat="1" ht="16.5">
      <c r="A16" s="4"/>
      <c r="B16" s="5" t="s">
        <v>61</v>
      </c>
      <c r="C16" s="17">
        <v>0</v>
      </c>
      <c r="D16" s="17">
        <v>0</v>
      </c>
    </row>
    <row r="17" spans="1:4" s="3" customFormat="1" ht="16.5">
      <c r="A17" s="4"/>
      <c r="B17" s="5" t="s">
        <v>62</v>
      </c>
      <c r="C17" s="17">
        <v>4011360</v>
      </c>
      <c r="D17" s="17">
        <v>2890799</v>
      </c>
    </row>
    <row r="18" spans="1:4" s="3" customFormat="1" ht="16.5">
      <c r="A18" s="4"/>
      <c r="B18" s="5" t="s">
        <v>63</v>
      </c>
      <c r="C18" s="17">
        <v>0</v>
      </c>
      <c r="D18" s="17">
        <v>0</v>
      </c>
    </row>
    <row r="19" spans="1:4" s="3" customFormat="1" ht="16.5">
      <c r="A19" s="4"/>
      <c r="B19" s="11" t="s">
        <v>64</v>
      </c>
      <c r="C19" s="13">
        <f>C8+C9-C10+C11-C12-C13-C14-C15-C16-C17+C18</f>
        <v>-516471</v>
      </c>
      <c r="D19" s="13">
        <f>D8+D9-D10+D11-D12-D13-D14-D15-D16-D17+D18</f>
        <v>-149685</v>
      </c>
    </row>
    <row r="20" spans="1:4" s="3" customFormat="1" ht="33">
      <c r="A20" s="4"/>
      <c r="B20" s="5" t="s">
        <v>65</v>
      </c>
      <c r="C20" s="17">
        <v>0</v>
      </c>
      <c r="D20" s="17">
        <v>0</v>
      </c>
    </row>
    <row r="21" spans="1:4" s="3" customFormat="1" ht="16.5">
      <c r="A21" s="4"/>
      <c r="B21" s="5" t="s">
        <v>66</v>
      </c>
      <c r="C21" s="17">
        <v>0</v>
      </c>
      <c r="D21" s="17">
        <v>0</v>
      </c>
    </row>
    <row r="22" spans="1:4" s="3" customFormat="1" ht="16.5">
      <c r="A22" s="4"/>
      <c r="B22" s="5" t="s">
        <v>67</v>
      </c>
      <c r="C22" s="17">
        <v>0</v>
      </c>
      <c r="D22" s="17">
        <v>0</v>
      </c>
    </row>
    <row r="23" spans="1:4" s="3" customFormat="1" ht="16.5">
      <c r="A23" s="4"/>
      <c r="B23" s="29" t="s">
        <v>68</v>
      </c>
      <c r="C23" s="17">
        <v>0</v>
      </c>
      <c r="D23" s="17">
        <v>0</v>
      </c>
    </row>
    <row r="24" spans="1:4" s="3" customFormat="1" ht="16.5">
      <c r="A24" s="4"/>
      <c r="B24" s="29" t="s">
        <v>69</v>
      </c>
      <c r="C24" s="17">
        <v>0</v>
      </c>
      <c r="D24" s="17">
        <v>0</v>
      </c>
    </row>
    <row r="25" spans="1:4" s="3" customFormat="1" ht="33">
      <c r="A25" s="4"/>
      <c r="B25" s="5" t="s">
        <v>70</v>
      </c>
      <c r="C25" s="17">
        <v>0</v>
      </c>
      <c r="D25" s="17">
        <v>0</v>
      </c>
    </row>
    <row r="26" spans="1:4" s="3" customFormat="1" ht="16.5">
      <c r="A26" s="4"/>
      <c r="B26" s="5" t="s">
        <v>71</v>
      </c>
      <c r="C26" s="17">
        <v>0</v>
      </c>
      <c r="D26" s="17">
        <v>0</v>
      </c>
    </row>
    <row r="27" spans="1:4" s="3" customFormat="1" ht="33">
      <c r="A27" s="4"/>
      <c r="B27" s="5" t="s">
        <v>72</v>
      </c>
      <c r="C27" s="17">
        <v>0</v>
      </c>
      <c r="D27" s="17">
        <v>0</v>
      </c>
    </row>
    <row r="28" spans="1:4" s="3" customFormat="1" ht="16.5">
      <c r="A28" s="4"/>
      <c r="B28" s="11" t="s">
        <v>73</v>
      </c>
      <c r="C28" s="13">
        <f>C19+C20+C21+C22+C23-C24+C25+C26+C27</f>
        <v>-516471</v>
      </c>
      <c r="D28" s="13">
        <f>D19+D20+D21+D22+D23-D24+D25+D26+D27</f>
        <v>-149685</v>
      </c>
    </row>
    <row r="29" spans="1:4" s="3" customFormat="1" ht="16.5">
      <c r="A29" s="4"/>
      <c r="B29" s="25" t="s">
        <v>74</v>
      </c>
      <c r="C29" s="17">
        <v>59615</v>
      </c>
      <c r="D29" s="17">
        <v>75579</v>
      </c>
    </row>
    <row r="30" spans="1:4" s="3" customFormat="1" ht="16.5">
      <c r="A30" s="4"/>
      <c r="B30" s="11" t="s">
        <v>75</v>
      </c>
      <c r="C30" s="13">
        <f>C28-C29</f>
        <v>-576086</v>
      </c>
      <c r="D30" s="13">
        <f>D28-D29</f>
        <v>-225264</v>
      </c>
    </row>
    <row r="31" spans="1:4" s="3" customFormat="1" ht="16.5">
      <c r="A31" s="4"/>
      <c r="B31" s="5" t="s">
        <v>76</v>
      </c>
      <c r="C31" s="17">
        <v>0</v>
      </c>
      <c r="D31" s="17">
        <v>0</v>
      </c>
    </row>
    <row r="32" spans="1:4" s="3" customFormat="1" ht="16.5">
      <c r="A32" s="4"/>
      <c r="B32" s="11" t="s">
        <v>77</v>
      </c>
      <c r="C32" s="13">
        <f>C30+C31</f>
        <v>-576086</v>
      </c>
      <c r="D32" s="13">
        <f>D30+D31</f>
        <v>-225264</v>
      </c>
    </row>
    <row r="33" spans="1:4" s="3" customFormat="1" ht="16.5">
      <c r="A33" s="4"/>
      <c r="B33" s="5" t="s">
        <v>78</v>
      </c>
      <c r="C33" s="7"/>
      <c r="D33" s="7"/>
    </row>
    <row r="34" spans="1:4" s="3" customFormat="1" ht="16.5">
      <c r="A34" s="4"/>
      <c r="B34" s="5" t="s">
        <v>79</v>
      </c>
      <c r="C34" s="17">
        <v>-576052</v>
      </c>
      <c r="D34" s="17">
        <v>-225254</v>
      </c>
    </row>
    <row r="35" spans="1:4" s="3" customFormat="1" ht="17.25" thickBot="1">
      <c r="A35" s="30"/>
      <c r="B35" s="31" t="s">
        <v>80</v>
      </c>
      <c r="C35" s="32">
        <v>-34</v>
      </c>
      <c r="D35" s="32">
        <v>-10</v>
      </c>
    </row>
    <row r="36" spans="1:4" s="3" customFormat="1" ht="17.25" thickBot="1">
      <c r="A36" s="33"/>
      <c r="B36" s="34"/>
      <c r="C36" s="35"/>
      <c r="D36" s="35"/>
    </row>
    <row r="37" spans="1:4" s="3" customFormat="1" ht="33.75" thickBot="1">
      <c r="A37" s="36"/>
      <c r="B37" s="37" t="s">
        <v>81</v>
      </c>
      <c r="C37" s="38" t="s">
        <v>82</v>
      </c>
      <c r="D37" s="38" t="s">
        <v>82</v>
      </c>
    </row>
    <row r="38" spans="1:4" s="3" customFormat="1" ht="16.5">
      <c r="A38" s="4"/>
      <c r="B38" s="5" t="s">
        <v>83</v>
      </c>
      <c r="C38" s="7"/>
      <c r="D38" s="7"/>
    </row>
    <row r="39" spans="1:4" s="3" customFormat="1" ht="16.5">
      <c r="A39" s="4"/>
      <c r="B39" s="5" t="s">
        <v>84</v>
      </c>
      <c r="C39" s="39">
        <v>-0.26006072594865104</v>
      </c>
      <c r="D39" s="39">
        <v>-0.114918944454109</v>
      </c>
    </row>
    <row r="40" spans="1:4" s="3" customFormat="1" ht="16.5">
      <c r="A40" s="4"/>
      <c r="B40" s="5" t="s">
        <v>85</v>
      </c>
      <c r="C40" s="17">
        <v>0</v>
      </c>
      <c r="D40" s="17">
        <v>0</v>
      </c>
    </row>
    <row r="41" spans="1:4" s="3" customFormat="1" ht="16.5">
      <c r="A41" s="4"/>
      <c r="B41" s="11" t="s">
        <v>86</v>
      </c>
      <c r="C41" s="13">
        <f>C39+C40</f>
        <v>-0.26006072594865104</v>
      </c>
      <c r="D41" s="13">
        <f>D39+D40</f>
        <v>-0.114918944454109</v>
      </c>
    </row>
    <row r="42" spans="1:4" s="3" customFormat="1" ht="16.5">
      <c r="A42" s="4"/>
      <c r="B42" s="5" t="s">
        <v>87</v>
      </c>
      <c r="C42" s="7"/>
      <c r="D42" s="7"/>
    </row>
    <row r="43" spans="1:4" s="3" customFormat="1" ht="16.5">
      <c r="A43" s="4"/>
      <c r="B43" s="5" t="s">
        <v>88</v>
      </c>
      <c r="C43" s="17">
        <v>0</v>
      </c>
      <c r="D43" s="17">
        <v>0</v>
      </c>
    </row>
    <row r="44" spans="1:4" s="3" customFormat="1" ht="16.5">
      <c r="A44" s="4"/>
      <c r="B44" s="5" t="s">
        <v>89</v>
      </c>
      <c r="C44" s="17">
        <v>0</v>
      </c>
      <c r="D44" s="17">
        <v>0</v>
      </c>
    </row>
    <row r="45" spans="1:4" s="3" customFormat="1" ht="17.25" thickBot="1">
      <c r="A45" s="30"/>
      <c r="B45" s="19" t="s">
        <v>90</v>
      </c>
      <c r="C45" s="21">
        <f>C43+C44</f>
        <v>0</v>
      </c>
      <c r="D45" s="21">
        <f>D43+D44</f>
        <v>0</v>
      </c>
    </row>
  </sheetData>
  <mergeCells count="1">
    <mergeCell ref="A5:B5"/>
  </mergeCells>
  <pageMargins left="0.70866141732283472" right="0.70866141732283472" top="0.74803149606299213" bottom="0.74803149606299213" header="0.31496062992125984" footer="0.31496062992125984"/>
  <pageSetup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workbookViewId="0">
      <pane xSplit="5" ySplit="5" topLeftCell="F9" activePane="bottomRight" state="frozen"/>
      <selection pane="topRight" activeCell="F1" sqref="F1"/>
      <selection pane="bottomLeft" activeCell="A6" sqref="A6"/>
      <selection pane="bottomRight" activeCell="E18" sqref="E18"/>
    </sheetView>
  </sheetViews>
  <sheetFormatPr defaultColWidth="10.28515625" defaultRowHeight="14.25"/>
  <cols>
    <col min="1" max="1" width="2.28515625" style="22" customWidth="1"/>
    <col min="2" max="2" width="6.28515625" style="22" customWidth="1"/>
    <col min="3" max="3" width="6" style="22" customWidth="1"/>
    <col min="4" max="4" width="5.5703125" style="24" customWidth="1"/>
    <col min="5" max="5" width="85.42578125" style="24" customWidth="1"/>
    <col min="6" max="7" width="19.85546875" style="24" bestFit="1" customWidth="1"/>
    <col min="8" max="16384" width="10.28515625" style="24"/>
  </cols>
  <sheetData>
    <row r="1" spans="1:7">
      <c r="A1" s="47" t="s">
        <v>126</v>
      </c>
      <c r="B1" s="47"/>
      <c r="C1" s="48"/>
      <c r="D1" s="49"/>
      <c r="E1" s="49"/>
    </row>
    <row r="2" spans="1:7">
      <c r="A2" s="48" t="s">
        <v>131</v>
      </c>
      <c r="B2" s="48"/>
      <c r="C2" s="48"/>
      <c r="D2" s="49"/>
      <c r="E2" s="49"/>
    </row>
    <row r="3" spans="1:7">
      <c r="A3" s="48" t="s">
        <v>129</v>
      </c>
      <c r="B3" s="48"/>
      <c r="C3" s="48"/>
      <c r="D3" s="49"/>
      <c r="E3" s="49"/>
    </row>
    <row r="4" spans="1:7" ht="15" thickBot="1">
      <c r="A4" s="48" t="s">
        <v>130</v>
      </c>
    </row>
    <row r="5" spans="1:7" s="3" customFormat="1" ht="49.5">
      <c r="A5" s="56" t="s">
        <v>132</v>
      </c>
      <c r="B5" s="57"/>
      <c r="C5" s="57"/>
      <c r="D5" s="57"/>
      <c r="E5" s="57"/>
      <c r="F5" s="26" t="str">
        <f>CONCATENATE("ACTUAL",CHAR(10),"(",[1]Índice!D10," - ",[1]Índice!D12,")")</f>
        <v>ACTUAL
(2016-04-01 - 2016-06-30)</v>
      </c>
      <c r="G5" s="27" t="str">
        <f>CONCATENATE("COMPARATIVO", CHAR(10), "(",[1]Índice!D14," - ",[1]Índice!D16,")")</f>
        <v>COMPARATIVO
(2015-04-01 - 2015-06-30)</v>
      </c>
    </row>
    <row r="6" spans="1:7" ht="16.5">
      <c r="A6" s="53" t="s">
        <v>91</v>
      </c>
      <c r="B6" s="53"/>
      <c r="C6" s="53"/>
      <c r="D6" s="53"/>
      <c r="E6" s="53"/>
      <c r="F6" s="40"/>
      <c r="G6" s="40"/>
    </row>
    <row r="7" spans="1:7" ht="16.5">
      <c r="A7" s="25"/>
      <c r="B7" s="53" t="s">
        <v>92</v>
      </c>
      <c r="C7" s="53"/>
      <c r="D7" s="53"/>
      <c r="E7" s="53"/>
      <c r="F7" s="41">
        <f>'[1]320000 trim'!C28</f>
        <v>-576086</v>
      </c>
      <c r="G7" s="41">
        <f>'[1]320000 trim'!D28</f>
        <v>-225264</v>
      </c>
    </row>
    <row r="8" spans="1:7" ht="16.5">
      <c r="A8" s="25"/>
      <c r="B8" s="53" t="s">
        <v>93</v>
      </c>
      <c r="C8" s="53"/>
      <c r="D8" s="53"/>
      <c r="E8" s="53"/>
      <c r="F8" s="40"/>
      <c r="G8" s="40"/>
    </row>
    <row r="9" spans="1:7" ht="16.5">
      <c r="A9" s="25"/>
      <c r="B9" s="25"/>
      <c r="C9" s="53" t="s">
        <v>94</v>
      </c>
      <c r="D9" s="53"/>
      <c r="E9" s="53"/>
      <c r="F9" s="40"/>
      <c r="G9" s="40"/>
    </row>
    <row r="10" spans="1:7" s="42" customFormat="1" ht="27" customHeight="1">
      <c r="A10" s="25"/>
      <c r="B10" s="25"/>
      <c r="C10" s="25"/>
      <c r="D10" s="53" t="s">
        <v>95</v>
      </c>
      <c r="E10" s="53"/>
      <c r="F10" s="41">
        <v>0</v>
      </c>
      <c r="G10" s="41">
        <v>0</v>
      </c>
    </row>
    <row r="11" spans="1:7" ht="16.5">
      <c r="A11" s="25"/>
      <c r="B11" s="25"/>
      <c r="C11" s="25"/>
      <c r="D11" s="54" t="s">
        <v>96</v>
      </c>
      <c r="E11" s="55"/>
      <c r="F11" s="41">
        <v>0</v>
      </c>
      <c r="G11" s="41">
        <v>0</v>
      </c>
    </row>
    <row r="12" spans="1:7" ht="16.5">
      <c r="A12" s="25"/>
      <c r="B12" s="25"/>
      <c r="C12" s="25"/>
      <c r="D12" s="53" t="s">
        <v>97</v>
      </c>
      <c r="E12" s="53"/>
      <c r="F12" s="41">
        <v>0</v>
      </c>
      <c r="G12" s="41">
        <v>0</v>
      </c>
    </row>
    <row r="13" spans="1:7" ht="16.5">
      <c r="A13" s="25"/>
      <c r="B13" s="25"/>
      <c r="C13" s="25"/>
      <c r="D13" s="53" t="s">
        <v>98</v>
      </c>
      <c r="E13" s="53"/>
      <c r="F13" s="41">
        <v>0</v>
      </c>
      <c r="G13" s="41">
        <v>0</v>
      </c>
    </row>
    <row r="14" spans="1:7" ht="16.5">
      <c r="A14" s="25"/>
      <c r="B14" s="25"/>
      <c r="C14" s="53" t="s">
        <v>99</v>
      </c>
      <c r="D14" s="53"/>
      <c r="E14" s="53"/>
      <c r="F14" s="41">
        <v>0</v>
      </c>
      <c r="G14" s="41">
        <v>0</v>
      </c>
    </row>
    <row r="15" spans="1:7" ht="16.5">
      <c r="A15" s="25"/>
      <c r="B15" s="25"/>
      <c r="C15" s="52" t="s">
        <v>100</v>
      </c>
      <c r="D15" s="52"/>
      <c r="E15" s="52"/>
      <c r="F15" s="43">
        <f>SUM(F10:F14)</f>
        <v>0</v>
      </c>
      <c r="G15" s="43">
        <f>SUM(G10:G14)</f>
        <v>0</v>
      </c>
    </row>
    <row r="16" spans="1:7" ht="11.25" customHeight="1">
      <c r="A16" s="25"/>
      <c r="B16" s="25"/>
      <c r="C16" s="53" t="s">
        <v>101</v>
      </c>
      <c r="D16" s="53"/>
      <c r="E16" s="53"/>
      <c r="F16" s="40"/>
      <c r="G16" s="40"/>
    </row>
    <row r="17" spans="1:7" ht="11.25" customHeight="1">
      <c r="A17" s="25"/>
      <c r="B17" s="25"/>
      <c r="C17" s="25"/>
      <c r="D17" s="53" t="s">
        <v>102</v>
      </c>
      <c r="E17" s="53"/>
      <c r="F17" s="40"/>
      <c r="G17" s="40"/>
    </row>
    <row r="18" spans="1:7" ht="16.5">
      <c r="A18" s="25"/>
      <c r="B18" s="25"/>
      <c r="C18" s="25"/>
      <c r="D18" s="25"/>
      <c r="E18" s="44" t="s">
        <v>103</v>
      </c>
      <c r="F18" s="41">
        <v>0</v>
      </c>
      <c r="G18" s="41">
        <v>0</v>
      </c>
    </row>
    <row r="19" spans="1:7" ht="16.5">
      <c r="A19" s="25"/>
      <c r="B19" s="25"/>
      <c r="C19" s="25"/>
      <c r="D19" s="25"/>
      <c r="E19" s="44" t="s">
        <v>104</v>
      </c>
      <c r="F19" s="41">
        <v>0</v>
      </c>
      <c r="G19" s="41">
        <v>0</v>
      </c>
    </row>
    <row r="20" spans="1:7" ht="16.5">
      <c r="A20" s="25"/>
      <c r="B20" s="25"/>
      <c r="C20" s="25"/>
      <c r="D20" s="25"/>
      <c r="E20" s="44" t="s">
        <v>105</v>
      </c>
      <c r="F20" s="43">
        <f>F18-F19</f>
        <v>0</v>
      </c>
      <c r="G20" s="43">
        <f>G18-G19</f>
        <v>0</v>
      </c>
    </row>
    <row r="21" spans="1:7" ht="11.25" customHeight="1">
      <c r="A21" s="25"/>
      <c r="B21" s="25"/>
      <c r="C21" s="25"/>
      <c r="D21" s="53" t="s">
        <v>106</v>
      </c>
      <c r="E21" s="53"/>
      <c r="F21" s="40"/>
      <c r="G21" s="40"/>
    </row>
    <row r="22" spans="1:7" ht="33">
      <c r="A22" s="25"/>
      <c r="B22" s="25"/>
      <c r="C22" s="25"/>
      <c r="D22" s="25"/>
      <c r="E22" s="44" t="s">
        <v>107</v>
      </c>
      <c r="F22" s="41">
        <v>3143838</v>
      </c>
      <c r="G22" s="41">
        <v>-259046</v>
      </c>
    </row>
    <row r="23" spans="1:7" ht="16.5">
      <c r="A23" s="25"/>
      <c r="B23" s="25"/>
      <c r="C23" s="25"/>
      <c r="D23" s="25"/>
      <c r="E23" s="44" t="s">
        <v>108</v>
      </c>
      <c r="F23" s="41">
        <v>0</v>
      </c>
      <c r="G23" s="41">
        <v>0</v>
      </c>
    </row>
    <row r="24" spans="1:7" ht="16.5">
      <c r="A24" s="25"/>
      <c r="B24" s="25"/>
      <c r="C24" s="25"/>
      <c r="D24" s="25"/>
      <c r="E24" s="44" t="s">
        <v>109</v>
      </c>
      <c r="F24" s="43">
        <f>F22-F23</f>
        <v>3143838</v>
      </c>
      <c r="G24" s="43">
        <f>G22-G23</f>
        <v>-259046</v>
      </c>
    </row>
    <row r="25" spans="1:7" ht="11.25" customHeight="1">
      <c r="A25" s="25"/>
      <c r="B25" s="25"/>
      <c r="C25" s="25"/>
      <c r="D25" s="53" t="s">
        <v>110</v>
      </c>
      <c r="E25" s="53"/>
      <c r="F25" s="40"/>
      <c r="G25" s="40"/>
    </row>
    <row r="26" spans="1:7" ht="16.5">
      <c r="A26" s="25"/>
      <c r="B26" s="25"/>
      <c r="C26" s="25"/>
      <c r="D26" s="25"/>
      <c r="E26" s="44" t="s">
        <v>111</v>
      </c>
      <c r="F26" s="41">
        <v>0</v>
      </c>
      <c r="G26" s="41">
        <v>0</v>
      </c>
    </row>
    <row r="27" spans="1:7" ht="16.5">
      <c r="A27" s="25"/>
      <c r="B27" s="25"/>
      <c r="C27" s="25"/>
      <c r="D27" s="25"/>
      <c r="E27" s="44" t="s">
        <v>112</v>
      </c>
      <c r="F27" s="41">
        <v>0</v>
      </c>
      <c r="G27" s="41">
        <v>0</v>
      </c>
    </row>
    <row r="28" spans="1:7" ht="49.5">
      <c r="A28" s="25"/>
      <c r="B28" s="25"/>
      <c r="C28" s="25"/>
      <c r="D28" s="25"/>
      <c r="E28" s="44" t="s">
        <v>113</v>
      </c>
      <c r="F28" s="41">
        <v>0</v>
      </c>
      <c r="G28" s="41">
        <v>0</v>
      </c>
    </row>
    <row r="29" spans="1:7" ht="16.5">
      <c r="A29" s="25"/>
      <c r="B29" s="25"/>
      <c r="C29" s="25"/>
      <c r="D29" s="25"/>
      <c r="E29" s="44" t="s">
        <v>114</v>
      </c>
      <c r="F29" s="43">
        <f>F26-F27-F28</f>
        <v>0</v>
      </c>
      <c r="G29" s="43">
        <f>G26-G27-G28</f>
        <v>0</v>
      </c>
    </row>
    <row r="30" spans="1:7" ht="11.25" customHeight="1">
      <c r="A30" s="25"/>
      <c r="B30" s="25"/>
      <c r="C30" s="25"/>
      <c r="D30" s="53" t="s">
        <v>115</v>
      </c>
      <c r="E30" s="53"/>
      <c r="F30" s="40"/>
      <c r="G30" s="40"/>
    </row>
    <row r="31" spans="1:7" ht="33">
      <c r="A31" s="25"/>
      <c r="B31" s="25"/>
      <c r="C31" s="25"/>
      <c r="D31" s="25"/>
      <c r="E31" s="44" t="s">
        <v>116</v>
      </c>
      <c r="F31" s="41">
        <v>0</v>
      </c>
      <c r="G31" s="41">
        <v>0</v>
      </c>
    </row>
    <row r="32" spans="1:7" ht="33">
      <c r="A32" s="25"/>
      <c r="B32" s="25"/>
      <c r="C32" s="25"/>
      <c r="D32" s="25"/>
      <c r="E32" s="44" t="s">
        <v>117</v>
      </c>
      <c r="F32" s="41">
        <v>0</v>
      </c>
      <c r="G32" s="41">
        <v>0</v>
      </c>
    </row>
    <row r="33" spans="1:7" ht="16.5">
      <c r="A33" s="25"/>
      <c r="B33" s="25"/>
      <c r="C33" s="25"/>
      <c r="D33" s="25"/>
      <c r="E33" s="44" t="s">
        <v>118</v>
      </c>
      <c r="F33" s="43">
        <f>F31-F32</f>
        <v>0</v>
      </c>
      <c r="G33" s="43">
        <f>G31-G32</f>
        <v>0</v>
      </c>
    </row>
    <row r="34" spans="1:7" ht="26.25" customHeight="1">
      <c r="A34" s="25"/>
      <c r="B34" s="25"/>
      <c r="C34" s="53" t="s">
        <v>119</v>
      </c>
      <c r="D34" s="53"/>
      <c r="E34" s="53"/>
      <c r="F34" s="41">
        <v>0</v>
      </c>
      <c r="G34" s="41">
        <v>0</v>
      </c>
    </row>
    <row r="35" spans="1:7" ht="16.5">
      <c r="A35" s="25"/>
      <c r="B35" s="25"/>
      <c r="C35" s="52" t="s">
        <v>120</v>
      </c>
      <c r="D35" s="52"/>
      <c r="E35" s="52"/>
      <c r="F35" s="43">
        <f>F20+F24+F29+F33+F34</f>
        <v>3143838</v>
      </c>
      <c r="G35" s="43">
        <f>G20+G24+G29+G33+G34</f>
        <v>-259046</v>
      </c>
    </row>
    <row r="36" spans="1:7" ht="16.5">
      <c r="A36" s="25"/>
      <c r="B36" s="25"/>
      <c r="C36" s="52" t="s">
        <v>121</v>
      </c>
      <c r="D36" s="52"/>
      <c r="E36" s="52"/>
      <c r="F36" s="43">
        <f>F15+F35</f>
        <v>3143838</v>
      </c>
      <c r="G36" s="43">
        <f>G15+G35</f>
        <v>-259046</v>
      </c>
    </row>
    <row r="37" spans="1:7" ht="16.5">
      <c r="A37" s="25"/>
      <c r="B37" s="52" t="s">
        <v>122</v>
      </c>
      <c r="C37" s="52"/>
      <c r="D37" s="52"/>
      <c r="E37" s="52"/>
      <c r="F37" s="43">
        <f>F7+F36</f>
        <v>2567752</v>
      </c>
      <c r="G37" s="43">
        <f>G7+G36</f>
        <v>-484310</v>
      </c>
    </row>
    <row r="38" spans="1:7" ht="11.25" customHeight="1">
      <c r="A38" s="25"/>
      <c r="B38" s="53" t="s">
        <v>123</v>
      </c>
      <c r="C38" s="53"/>
      <c r="D38" s="53"/>
      <c r="E38" s="53"/>
      <c r="F38" s="40"/>
      <c r="G38" s="40"/>
    </row>
    <row r="39" spans="1:7" ht="16.5">
      <c r="A39" s="25"/>
      <c r="B39" s="25"/>
      <c r="C39" s="53" t="s">
        <v>124</v>
      </c>
      <c r="D39" s="53"/>
      <c r="E39" s="53"/>
      <c r="F39" s="41">
        <v>2567598</v>
      </c>
      <c r="G39" s="41">
        <v>-484285</v>
      </c>
    </row>
    <row r="40" spans="1:7" ht="16.5">
      <c r="A40" s="25"/>
      <c r="B40" s="25"/>
      <c r="C40" s="53" t="s">
        <v>125</v>
      </c>
      <c r="D40" s="53"/>
      <c r="E40" s="53"/>
      <c r="F40" s="41">
        <v>154</v>
      </c>
      <c r="G40" s="41">
        <v>-25</v>
      </c>
    </row>
    <row r="41" spans="1:7">
      <c r="A41" s="45"/>
      <c r="B41" s="45"/>
      <c r="C41" s="45"/>
      <c r="D41" s="46"/>
      <c r="E41" s="46"/>
    </row>
    <row r="42" spans="1:7">
      <c r="A42" s="45"/>
      <c r="B42" s="45"/>
      <c r="C42" s="45"/>
      <c r="D42" s="46"/>
      <c r="E42" s="46"/>
    </row>
  </sheetData>
  <mergeCells count="23">
    <mergeCell ref="D10:E10"/>
    <mergeCell ref="A5:E5"/>
    <mergeCell ref="A6:E6"/>
    <mergeCell ref="B7:E7"/>
    <mergeCell ref="B8:E8"/>
    <mergeCell ref="C9:E9"/>
    <mergeCell ref="C35:E35"/>
    <mergeCell ref="D11:E11"/>
    <mergeCell ref="D12:E12"/>
    <mergeCell ref="D13:E13"/>
    <mergeCell ref="C14:E14"/>
    <mergeCell ref="C15:E15"/>
    <mergeCell ref="C16:E16"/>
    <mergeCell ref="D17:E17"/>
    <mergeCell ref="D21:E21"/>
    <mergeCell ref="D25:E25"/>
    <mergeCell ref="D30:E30"/>
    <mergeCell ref="C34:E34"/>
    <mergeCell ref="C36:E36"/>
    <mergeCell ref="B37:E37"/>
    <mergeCell ref="B38:E38"/>
    <mergeCell ref="C39:E39"/>
    <mergeCell ref="C40:E40"/>
  </mergeCells>
  <pageMargins left="0.70866141732283472" right="0.70866141732283472" top="0.74803149606299213" bottom="0.74803149606299213" header="0.31496062992125984" footer="0.31496062992125984"/>
  <pageSetup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SituacionFinanciera</vt:lpstr>
      <vt:lpstr>ResultadosPeriodo</vt:lpstr>
      <vt:lpstr>ResultadoIntegral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2020-06-10T19:45:13Z</dcterms:created>
  <dcterms:modified xsi:type="dcterms:W3CDTF">2020-06-10T19:50:13Z</dcterms:modified>
</cp:coreProperties>
</file>